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FY 2020" sheetId="1" r:id="rId1"/>
    <sheet name="FY 2019" sheetId="2" r:id="rId2"/>
    <sheet name="FY 2018" sheetId="3" r:id="rId3"/>
    <sheet name="FY 2017" sheetId="4" r:id="rId4"/>
    <sheet name="FY 2016" sheetId="5" r:id="rId5"/>
    <sheet name="FY 2015 sb" sheetId="6" r:id="rId6"/>
    <sheet name="FY 2015" sheetId="7" r:id="rId7"/>
    <sheet name="FY 2014" sheetId="8" r:id="rId8"/>
    <sheet name="FY 2013" sheetId="9" r:id="rId9"/>
    <sheet name="FY 2012" sheetId="10" r:id="rId10"/>
    <sheet name="FY 2011" sheetId="11" r:id="rId11"/>
    <sheet name="FY 2010" sheetId="12" r:id="rId12"/>
  </sheets>
  <definedNames>
    <definedName name="_xlnm.Print_Area" localSheetId="11">'FY 2010'!$A$1:$J$20</definedName>
    <definedName name="_xlnm.Print_Area" localSheetId="10">'FY 2011'!$A$1:$J$20</definedName>
    <definedName name="_xlnm.Print_Area" localSheetId="9">'FY 2012'!$A$1:$J$20</definedName>
    <definedName name="_xlnm.Print_Area" localSheetId="8">'FY 2013'!$A$1:$J$18</definedName>
    <definedName name="_xlnm.Print_Area" localSheetId="7">'FY 2014'!$A$1:$J$18</definedName>
    <definedName name="_xlnm.Print_Area" localSheetId="6">'FY 2015'!$A$1:$J$18</definedName>
    <definedName name="_xlnm.Print_Area" localSheetId="5">'FY 2015 sb'!$A$1:$J$18</definedName>
    <definedName name="_xlnm.Print_Area" localSheetId="4">'FY 2016'!$A$1:$J$18</definedName>
    <definedName name="_xlnm.Print_Area" localSheetId="3">'FY 2017'!$A$1:$J$18</definedName>
    <definedName name="_xlnm.Print_Area" localSheetId="2">'FY 2018'!$A$1:$J$18</definedName>
    <definedName name="_xlnm.Print_Area" localSheetId="1">'FY 2019'!$A$1:$J$18</definedName>
    <definedName name="_xlnm.Print_Area" localSheetId="0">'FY 2020'!$A$1:$J$18</definedName>
  </definedNames>
  <calcPr fullCalcOnLoad="1"/>
</workbook>
</file>

<file path=xl/sharedStrings.xml><?xml version="1.0" encoding="utf-8"?>
<sst xmlns="http://schemas.openxmlformats.org/spreadsheetml/2006/main" count="214" uniqueCount="30">
  <si>
    <t>Town of Plainville, CT</t>
  </si>
  <si>
    <t>Sewer Rates Current/Proposed</t>
  </si>
  <si>
    <t>For the Fiscal Year Ended 6/30/2010</t>
  </si>
  <si>
    <t>Description</t>
  </si>
  <si>
    <t>Feet Effluent Discharge</t>
  </si>
  <si>
    <t>Standard Charge, per 1,000 Cubic</t>
  </si>
  <si>
    <t>Standby Charge</t>
  </si>
  <si>
    <t>Minimum Charge</t>
  </si>
  <si>
    <t>Well Users</t>
  </si>
  <si>
    <t>Effluent Discharge, per 1,000</t>
  </si>
  <si>
    <t>Gallons</t>
  </si>
  <si>
    <t>Current</t>
  </si>
  <si>
    <t>Rate</t>
  </si>
  <si>
    <t>Proposed</t>
  </si>
  <si>
    <t>Increase</t>
  </si>
  <si>
    <t>New</t>
  </si>
  <si>
    <t>For the Fiscal Year Period November 1, 2010 - October 31, 2011</t>
  </si>
  <si>
    <t>For the Fiscal Year Period November 1, 2011 - October 31, 2012</t>
  </si>
  <si>
    <t>round all rates up to even penny amount</t>
  </si>
  <si>
    <t>For the Fiscal Year Period November 1, 2012 - October 31, 2013</t>
  </si>
  <si>
    <t>Adopted</t>
  </si>
  <si>
    <t>Sewer Rates Current/Adopted</t>
  </si>
  <si>
    <t>For the Fiscal Year Period November 1, 2013 - October 31, 2014</t>
  </si>
  <si>
    <t>For the Fiscal Year Period November 1, 2014 - October 31, 2015</t>
  </si>
  <si>
    <t>For the Fiscal Year Period November 1, 2015 - October 31, 2016</t>
  </si>
  <si>
    <t>For the Fiscal Year Period November 1, 2016 - October 31, 2017</t>
  </si>
  <si>
    <t>For the Fiscal Year Period November 1, 2017 - October 31, 2018</t>
  </si>
  <si>
    <t>For the Fiscal Year Period November 1, 2018 - October 31, 2019</t>
  </si>
  <si>
    <t>For the Fiscal Year Period November 1, 2019 - October 31, 2020</t>
  </si>
  <si>
    <t>Sewer Rates Adopted October 7, 2019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</si>
</sst>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%"/>
    <numFmt numFmtId="168" formatCode="_(&quot;$&quot;* #,##0.000_);_(&quot;$&quot;* \(#,##0.000\);_(&quot;$&quot;* &quot;-&quot;???_);_(@_)"/>
    <numFmt numFmtId="169" formatCode="_(&quot;$&quot;* #,##0.0000_);_(&quot;$&quot;* \(#,##0.0000\);_(&quot;$&quot;* &quot;-&quot;????_);_(@_)"/>
  </numFmts>
  <fonts count="3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0" xfId="0" applyAlignment="1" quotePrefix="1">
      <alignment horizontal="left"/>
    </xf>
    <xf numFmtId="0" fontId="32" fillId="0" borderId="0" xfId="0" applyFont="1" applyBorder="1" applyAlignment="1">
      <alignment horizontal="center"/>
    </xf>
    <xf numFmtId="4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2" fillId="0" borderId="10" xfId="0" applyFont="1" applyBorder="1" applyAlignment="1">
      <alignment horizontal="center"/>
    </xf>
    <xf numFmtId="0" fontId="32" fillId="0" borderId="0" xfId="0" applyFont="1" applyAlignment="1" quotePrefix="1">
      <alignment horizontal="left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166" fontId="0" fillId="0" borderId="0" xfId="0" applyNumberFormat="1" applyAlignment="1">
      <alignment/>
    </xf>
    <xf numFmtId="0" fontId="32" fillId="33" borderId="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44" fontId="0" fillId="33" borderId="0" xfId="0" applyNumberFormat="1" applyFill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16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10" fontId="32" fillId="33" borderId="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24" zoomScaleNormal="124" zoomScalePageLayoutView="0" workbookViewId="0" topLeftCell="A1">
      <selection activeCell="K17" sqref="K17"/>
    </sheetView>
  </sheetViews>
  <sheetFormatPr defaultColWidth="9.140625" defaultRowHeight="15"/>
  <cols>
    <col min="1" max="1" width="3.7109375" style="0" customWidth="1"/>
    <col min="5" max="5" width="3.7109375" style="0" customWidth="1"/>
    <col min="6" max="6" width="11.7109375" style="0" customWidth="1"/>
    <col min="7" max="7" width="2.7109375" style="0" customWidth="1"/>
    <col min="8" max="8" width="10.7109375" style="0" customWidth="1"/>
    <col min="9" max="9" width="2.7109375" style="0" customWidth="1"/>
    <col min="10" max="10" width="11.421875" style="0" customWidth="1"/>
  </cols>
  <sheetData>
    <row r="1" ht="13.5">
      <c r="A1" s="1" t="s">
        <v>0</v>
      </c>
    </row>
    <row r="2" ht="13.5">
      <c r="A2" s="1" t="s">
        <v>29</v>
      </c>
    </row>
    <row r="3" ht="13.5">
      <c r="A3" s="8" t="s">
        <v>28</v>
      </c>
    </row>
    <row r="6" ht="13.5">
      <c r="J6" s="24">
        <v>0.02</v>
      </c>
    </row>
    <row r="7" spans="6:10" ht="13.5">
      <c r="F7" s="4" t="s">
        <v>11</v>
      </c>
      <c r="H7" s="4" t="s">
        <v>20</v>
      </c>
      <c r="J7" s="12" t="s">
        <v>20</v>
      </c>
    </row>
    <row r="8" spans="1:10" ht="13.5">
      <c r="A8" s="26" t="s">
        <v>3</v>
      </c>
      <c r="B8" s="26"/>
      <c r="C8" s="26"/>
      <c r="D8" s="26"/>
      <c r="F8" s="25" t="s">
        <v>12</v>
      </c>
      <c r="H8" s="25" t="s">
        <v>14</v>
      </c>
      <c r="J8" s="13" t="s">
        <v>12</v>
      </c>
    </row>
    <row r="9" ht="13.5">
      <c r="J9" s="14"/>
    </row>
    <row r="10" spans="1:10" ht="13.5">
      <c r="A10" s="3" t="s">
        <v>5</v>
      </c>
      <c r="J10" s="14"/>
    </row>
    <row r="11" spans="2:10" ht="13.5">
      <c r="B11" t="s">
        <v>4</v>
      </c>
      <c r="F11" s="5">
        <f>+'FY 2019'!J11</f>
        <v>55.8</v>
      </c>
      <c r="H11" s="20">
        <v>0.02</v>
      </c>
      <c r="J11" s="15">
        <f>ROUND(F11*1.02,2)</f>
        <v>56.92</v>
      </c>
    </row>
    <row r="12" spans="6:10" ht="13.5">
      <c r="F12" s="5"/>
      <c r="H12" s="6"/>
      <c r="J12" s="15"/>
    </row>
    <row r="13" spans="1:10" ht="13.5">
      <c r="A13" t="s">
        <v>7</v>
      </c>
      <c r="F13" s="5">
        <f>+'FY 2019'!J13</f>
        <v>399.76</v>
      </c>
      <c r="H13" s="20">
        <f>+H11</f>
        <v>0.02</v>
      </c>
      <c r="J13" s="15">
        <f>ROUND(F13*1.02,2)</f>
        <v>407.76</v>
      </c>
    </row>
    <row r="14" spans="6:10" ht="13.5">
      <c r="F14" s="5"/>
      <c r="H14" s="6"/>
      <c r="J14" s="15"/>
    </row>
    <row r="15" spans="1:10" ht="13.5">
      <c r="A15" t="s">
        <v>8</v>
      </c>
      <c r="F15" s="5">
        <f>+'FY 2019'!J15</f>
        <v>495.68</v>
      </c>
      <c r="H15" s="20">
        <f>+H11</f>
        <v>0.02</v>
      </c>
      <c r="J15" s="15">
        <f>ROUND(F15*1.02,2)-0.01</f>
        <v>505.58</v>
      </c>
    </row>
    <row r="16" spans="6:10" ht="13.5">
      <c r="F16" s="5"/>
      <c r="H16" s="6"/>
      <c r="J16" s="15"/>
    </row>
    <row r="17" spans="1:10" ht="13.5">
      <c r="A17" t="s">
        <v>9</v>
      </c>
      <c r="F17" s="5"/>
      <c r="H17" s="6"/>
      <c r="J17" s="15"/>
    </row>
    <row r="18" spans="2:10" ht="13.5">
      <c r="B18" t="s">
        <v>10</v>
      </c>
      <c r="F18" s="5">
        <f>+'FY 2019'!J18</f>
        <v>159.92</v>
      </c>
      <c r="H18" s="20">
        <f>+H11</f>
        <v>0.02</v>
      </c>
      <c r="J18" s="15">
        <f>ROUND(F18*1.02,2)</f>
        <v>163.12</v>
      </c>
    </row>
  </sheetData>
  <sheetProtection/>
  <mergeCells count="1">
    <mergeCell ref="A8:D8"/>
  </mergeCells>
  <printOptions horizontalCentered="1"/>
  <pageMargins left="0.5" right="0.5" top="0.5" bottom="0.5" header="0.3" footer="0.25"/>
  <pageSetup horizontalDpi="600" verticalDpi="600" orientation="portrait" r:id="rId1"/>
  <headerFooter>
    <oddFooter>&amp;L&amp;"Times New Roman,Bold"&amp;8&amp;Z&amp;F&amp;R&amp;"Times New Roman,Bold"&amp;8&amp;A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3.7109375" style="0" customWidth="1"/>
    <col min="5" max="5" width="3.7109375" style="0" customWidth="1"/>
    <col min="6" max="6" width="11.7109375" style="0" customWidth="1"/>
    <col min="7" max="7" width="2.7109375" style="0" customWidth="1"/>
    <col min="8" max="8" width="10.7109375" style="0" customWidth="1"/>
    <col min="9" max="9" width="2.7109375" style="0" customWidth="1"/>
    <col min="10" max="10" width="11.7109375" style="0" customWidth="1"/>
  </cols>
  <sheetData>
    <row r="1" ht="13.5">
      <c r="A1" s="1" t="s">
        <v>0</v>
      </c>
    </row>
    <row r="2" ht="13.5">
      <c r="A2" s="1" t="s">
        <v>1</v>
      </c>
    </row>
    <row r="3" ht="13.5">
      <c r="A3" s="8" t="s">
        <v>17</v>
      </c>
    </row>
    <row r="6" ht="13.5">
      <c r="J6" s="4" t="s">
        <v>13</v>
      </c>
    </row>
    <row r="7" spans="6:10" ht="13.5">
      <c r="F7" s="4" t="s">
        <v>11</v>
      </c>
      <c r="H7" s="4" t="s">
        <v>13</v>
      </c>
      <c r="J7" s="4" t="s">
        <v>15</v>
      </c>
    </row>
    <row r="8" spans="1:10" ht="13.5">
      <c r="A8" s="26" t="s">
        <v>3</v>
      </c>
      <c r="B8" s="26"/>
      <c r="C8" s="26"/>
      <c r="D8" s="26"/>
      <c r="F8" s="9" t="s">
        <v>12</v>
      </c>
      <c r="H8" s="9" t="s">
        <v>14</v>
      </c>
      <c r="J8" s="9" t="s">
        <v>12</v>
      </c>
    </row>
    <row r="10" ht="13.5">
      <c r="A10" s="3" t="s">
        <v>5</v>
      </c>
    </row>
    <row r="11" spans="2:10" ht="13.5">
      <c r="B11" t="s">
        <v>4</v>
      </c>
      <c r="F11" s="5">
        <v>43.78</v>
      </c>
      <c r="H11" s="6">
        <v>0</v>
      </c>
      <c r="J11" s="5">
        <f>ROUND(F11*1,2)</f>
        <v>43.78</v>
      </c>
    </row>
    <row r="12" spans="6:10" ht="13.5">
      <c r="F12" s="5"/>
      <c r="H12" s="6"/>
      <c r="J12" s="5"/>
    </row>
    <row r="13" spans="1:12" ht="13.5">
      <c r="A13" t="s">
        <v>6</v>
      </c>
      <c r="F13" s="5">
        <v>304.59</v>
      </c>
      <c r="H13" s="6">
        <v>0</v>
      </c>
      <c r="J13" s="5">
        <f>ROUND(F13*1,2)</f>
        <v>304.59</v>
      </c>
      <c r="K13">
        <v>304.58</v>
      </c>
      <c r="L13" t="s">
        <v>18</v>
      </c>
    </row>
    <row r="14" spans="6:10" ht="13.5">
      <c r="F14" s="5"/>
      <c r="H14" s="6"/>
      <c r="J14" s="5"/>
    </row>
    <row r="15" spans="1:11" ht="13.5">
      <c r="A15" t="s">
        <v>7</v>
      </c>
      <c r="F15" s="5">
        <v>304.59</v>
      </c>
      <c r="H15" s="6">
        <v>0</v>
      </c>
      <c r="J15" s="5">
        <f>ROUND(F15*1,2)</f>
        <v>304.59</v>
      </c>
      <c r="K15">
        <v>304.58</v>
      </c>
    </row>
    <row r="16" spans="6:10" ht="13.5">
      <c r="F16" s="5"/>
      <c r="H16" s="6"/>
      <c r="J16" s="5"/>
    </row>
    <row r="17" spans="1:11" ht="13.5">
      <c r="A17" t="s">
        <v>8</v>
      </c>
      <c r="F17" s="5">
        <v>377.69</v>
      </c>
      <c r="H17" s="6">
        <v>0</v>
      </c>
      <c r="J17" s="5">
        <f>ROUND(F17*1,2)</f>
        <v>377.69</v>
      </c>
      <c r="K17">
        <v>377.68</v>
      </c>
    </row>
    <row r="18" spans="6:10" ht="13.5">
      <c r="F18" s="5"/>
      <c r="H18" s="6"/>
      <c r="J18" s="5"/>
    </row>
    <row r="19" spans="1:10" ht="13.5">
      <c r="A19" t="s">
        <v>9</v>
      </c>
      <c r="F19" s="5"/>
      <c r="H19" s="6"/>
      <c r="J19" s="5"/>
    </row>
    <row r="20" spans="2:11" ht="13.5">
      <c r="B20" t="s">
        <v>10</v>
      </c>
      <c r="F20" s="5">
        <v>121.83</v>
      </c>
      <c r="H20" s="6">
        <v>0</v>
      </c>
      <c r="J20" s="5">
        <f>ROUND(F20*1,2)</f>
        <v>121.83</v>
      </c>
      <c r="K20">
        <v>121.82</v>
      </c>
    </row>
  </sheetData>
  <sheetProtection/>
  <mergeCells count="1">
    <mergeCell ref="A8:D8"/>
  </mergeCells>
  <printOptions horizontalCentered="1"/>
  <pageMargins left="0.5" right="0.5" top="0.5" bottom="0.5" header="0.3" footer="0.25"/>
  <pageSetup horizontalDpi="600" verticalDpi="600" orientation="portrait" r:id="rId1"/>
  <headerFooter>
    <oddFooter>&amp;L&amp;"Times New Roman,Bold"&amp;8&amp;Z&amp;F&amp;R&amp;"Times New Roman,Bold"&amp;8&amp;A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3.7109375" style="0" customWidth="1"/>
    <col min="5" max="5" width="3.7109375" style="0" customWidth="1"/>
    <col min="6" max="6" width="11.7109375" style="0" customWidth="1"/>
    <col min="7" max="7" width="2.7109375" style="0" customWidth="1"/>
    <col min="8" max="8" width="10.7109375" style="0" customWidth="1"/>
    <col min="9" max="9" width="2.7109375" style="0" customWidth="1"/>
    <col min="10" max="10" width="11.7109375" style="0" customWidth="1"/>
  </cols>
  <sheetData>
    <row r="1" ht="13.5">
      <c r="A1" s="1" t="s">
        <v>0</v>
      </c>
    </row>
    <row r="2" ht="13.5">
      <c r="A2" s="1" t="s">
        <v>1</v>
      </c>
    </row>
    <row r="3" ht="13.5">
      <c r="A3" s="8" t="s">
        <v>16</v>
      </c>
    </row>
    <row r="6" ht="13.5">
      <c r="J6" s="4" t="s">
        <v>13</v>
      </c>
    </row>
    <row r="7" spans="6:10" ht="13.5">
      <c r="F7" s="4" t="s">
        <v>11</v>
      </c>
      <c r="H7" s="4" t="s">
        <v>13</v>
      </c>
      <c r="J7" s="4" t="s">
        <v>15</v>
      </c>
    </row>
    <row r="8" spans="1:10" ht="13.5">
      <c r="A8" s="26" t="s">
        <v>3</v>
      </c>
      <c r="B8" s="26"/>
      <c r="C8" s="26"/>
      <c r="D8" s="26"/>
      <c r="F8" s="7" t="s">
        <v>12</v>
      </c>
      <c r="H8" s="7" t="s">
        <v>14</v>
      </c>
      <c r="J8" s="7" t="s">
        <v>12</v>
      </c>
    </row>
    <row r="10" ht="13.5">
      <c r="A10" s="3" t="s">
        <v>5</v>
      </c>
    </row>
    <row r="11" spans="2:10" ht="13.5">
      <c r="B11" t="s">
        <v>4</v>
      </c>
      <c r="F11" s="5">
        <v>43.78</v>
      </c>
      <c r="H11" s="6">
        <v>0</v>
      </c>
      <c r="J11" s="5">
        <f>ROUND(F11*1,2)</f>
        <v>43.78</v>
      </c>
    </row>
    <row r="12" spans="6:10" ht="13.5">
      <c r="F12" s="5"/>
      <c r="H12" s="6"/>
      <c r="J12" s="5"/>
    </row>
    <row r="13" spans="1:10" ht="13.5">
      <c r="A13" t="s">
        <v>6</v>
      </c>
      <c r="F13" s="5">
        <v>304.59</v>
      </c>
      <c r="H13" s="6">
        <v>0</v>
      </c>
      <c r="J13" s="5">
        <f>ROUND(F13*1,2)</f>
        <v>304.59</v>
      </c>
    </row>
    <row r="14" spans="6:10" ht="13.5">
      <c r="F14" s="5"/>
      <c r="H14" s="6"/>
      <c r="J14" s="5"/>
    </row>
    <row r="15" spans="1:10" ht="13.5">
      <c r="A15" t="s">
        <v>7</v>
      </c>
      <c r="F15" s="5">
        <v>304.59</v>
      </c>
      <c r="H15" s="6">
        <v>0</v>
      </c>
      <c r="J15" s="5">
        <f>ROUND(F15*1,2)</f>
        <v>304.59</v>
      </c>
    </row>
    <row r="16" spans="6:10" ht="13.5">
      <c r="F16" s="5"/>
      <c r="H16" s="6"/>
      <c r="J16" s="5"/>
    </row>
    <row r="17" spans="1:10" ht="13.5">
      <c r="A17" t="s">
        <v>8</v>
      </c>
      <c r="F17" s="5">
        <v>377.69</v>
      </c>
      <c r="H17" s="6">
        <v>0</v>
      </c>
      <c r="J17" s="5">
        <f>ROUND(F17*1,2)</f>
        <v>377.69</v>
      </c>
    </row>
    <row r="18" spans="6:10" ht="13.5">
      <c r="F18" s="5"/>
      <c r="H18" s="6"/>
      <c r="J18" s="5"/>
    </row>
    <row r="19" spans="1:10" ht="13.5">
      <c r="A19" t="s">
        <v>9</v>
      </c>
      <c r="F19" s="5"/>
      <c r="H19" s="6"/>
      <c r="J19" s="5"/>
    </row>
    <row r="20" spans="2:10" ht="13.5">
      <c r="B20" t="s">
        <v>10</v>
      </c>
      <c r="F20" s="5">
        <v>121.83</v>
      </c>
      <c r="H20" s="6">
        <v>0</v>
      </c>
      <c r="J20" s="5">
        <f>ROUND(F20*1,2)</f>
        <v>121.83</v>
      </c>
    </row>
  </sheetData>
  <sheetProtection/>
  <mergeCells count="1">
    <mergeCell ref="A8:D8"/>
  </mergeCells>
  <printOptions horizontalCentered="1"/>
  <pageMargins left="0.5" right="0.5" top="0.5" bottom="0.5" header="0.3" footer="0.25"/>
  <pageSetup horizontalDpi="600" verticalDpi="600" orientation="portrait" r:id="rId1"/>
  <headerFooter>
    <oddFooter>&amp;L&amp;"Times New Roman,Bold"&amp;8&amp;Z&amp;F&amp;R&amp;"Times New Roman,Bold"&amp;8&amp;A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11" sqref="J11:J20"/>
    </sheetView>
  </sheetViews>
  <sheetFormatPr defaultColWidth="9.140625" defaultRowHeight="15"/>
  <cols>
    <col min="1" max="1" width="3.7109375" style="0" customWidth="1"/>
    <col min="5" max="5" width="3.7109375" style="0" customWidth="1"/>
    <col min="6" max="6" width="11.7109375" style="0" customWidth="1"/>
    <col min="7" max="7" width="2.7109375" style="0" customWidth="1"/>
    <col min="8" max="8" width="10.7109375" style="0" customWidth="1"/>
    <col min="9" max="9" width="2.7109375" style="0" customWidth="1"/>
    <col min="10" max="10" width="11.7109375" style="0" customWidth="1"/>
  </cols>
  <sheetData>
    <row r="1" ht="13.5">
      <c r="A1" s="1" t="s">
        <v>0</v>
      </c>
    </row>
    <row r="2" ht="13.5">
      <c r="A2" s="1" t="s">
        <v>1</v>
      </c>
    </row>
    <row r="3" ht="13.5">
      <c r="A3" s="1" t="s">
        <v>2</v>
      </c>
    </row>
    <row r="6" ht="13.5">
      <c r="J6" s="4" t="s">
        <v>13</v>
      </c>
    </row>
    <row r="7" spans="6:10" ht="13.5">
      <c r="F7" s="4" t="s">
        <v>11</v>
      </c>
      <c r="H7" s="4" t="s">
        <v>13</v>
      </c>
      <c r="J7" s="4" t="s">
        <v>15</v>
      </c>
    </row>
    <row r="8" spans="1:10" ht="13.5">
      <c r="A8" s="26" t="s">
        <v>3</v>
      </c>
      <c r="B8" s="26"/>
      <c r="C8" s="26"/>
      <c r="D8" s="26"/>
      <c r="F8" s="2" t="s">
        <v>12</v>
      </c>
      <c r="H8" s="2" t="s">
        <v>14</v>
      </c>
      <c r="J8" s="2" t="s">
        <v>12</v>
      </c>
    </row>
    <row r="10" ht="13.5">
      <c r="A10" s="3" t="s">
        <v>5</v>
      </c>
    </row>
    <row r="11" spans="2:10" ht="13.5">
      <c r="B11" t="s">
        <v>4</v>
      </c>
      <c r="F11" s="5">
        <v>42.92</v>
      </c>
      <c r="H11" s="6">
        <v>0.02</v>
      </c>
      <c r="J11" s="5">
        <f>ROUND(F11*1.02,2)</f>
        <v>43.78</v>
      </c>
    </row>
    <row r="12" spans="6:10" ht="13.5">
      <c r="F12" s="5"/>
      <c r="H12" s="6"/>
      <c r="J12" s="5"/>
    </row>
    <row r="13" spans="1:10" ht="13.5">
      <c r="A13" t="s">
        <v>6</v>
      </c>
      <c r="F13" s="5">
        <v>298.62</v>
      </c>
      <c r="H13" s="6">
        <v>0.02</v>
      </c>
      <c r="J13" s="5">
        <f>ROUND(F13*1.02,2)</f>
        <v>304.59</v>
      </c>
    </row>
    <row r="14" spans="6:10" ht="13.5">
      <c r="F14" s="5"/>
      <c r="H14" s="6"/>
      <c r="J14" s="5"/>
    </row>
    <row r="15" spans="1:10" ht="13.5">
      <c r="A15" t="s">
        <v>7</v>
      </c>
      <c r="F15" s="5">
        <v>298.62</v>
      </c>
      <c r="H15" s="6">
        <v>0.02</v>
      </c>
      <c r="J15" s="5">
        <f>ROUND(F15*1.02,2)</f>
        <v>304.59</v>
      </c>
    </row>
    <row r="16" spans="6:10" ht="13.5">
      <c r="F16" s="5"/>
      <c r="H16" s="6"/>
      <c r="J16" s="5"/>
    </row>
    <row r="17" spans="1:10" ht="13.5">
      <c r="A17" t="s">
        <v>8</v>
      </c>
      <c r="F17" s="5">
        <v>370.28</v>
      </c>
      <c r="H17" s="6">
        <v>0.02</v>
      </c>
      <c r="J17" s="5">
        <f>ROUND(F17*1.02,2)</f>
        <v>377.69</v>
      </c>
    </row>
    <row r="18" spans="6:10" ht="13.5">
      <c r="F18" s="5"/>
      <c r="H18" s="6"/>
      <c r="J18" s="5"/>
    </row>
    <row r="19" spans="1:10" ht="13.5">
      <c r="A19" t="s">
        <v>9</v>
      </c>
      <c r="F19" s="5"/>
      <c r="H19" s="6"/>
      <c r="J19" s="5"/>
    </row>
    <row r="20" spans="2:10" ht="13.5">
      <c r="B20" t="s">
        <v>10</v>
      </c>
      <c r="F20" s="5">
        <v>119.44</v>
      </c>
      <c r="H20" s="6">
        <v>0.02</v>
      </c>
      <c r="J20" s="5">
        <f>ROUND(F20*1.02,2)</f>
        <v>121.83</v>
      </c>
    </row>
  </sheetData>
  <sheetProtection/>
  <mergeCells count="1">
    <mergeCell ref="A8:D8"/>
  </mergeCells>
  <printOptions horizontalCentered="1"/>
  <pageMargins left="0.5" right="0.5" top="0.5" bottom="0.5" header="0.3" footer="0.25"/>
  <pageSetup horizontalDpi="600" verticalDpi="600" orientation="portrait" r:id="rId1"/>
  <headerFooter>
    <oddFooter>&amp;L&amp;"Times New Roman,Bold"&amp;8&amp;Z&amp;F&amp;R&amp;"Times New Roman,Bold"&amp;8&amp;A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="124" zoomScaleNormal="124" zoomScalePageLayoutView="0" workbookViewId="0" topLeftCell="A1">
      <selection activeCell="H8" sqref="H8"/>
    </sheetView>
  </sheetViews>
  <sheetFormatPr defaultColWidth="9.140625" defaultRowHeight="15"/>
  <cols>
    <col min="1" max="1" width="3.7109375" style="0" customWidth="1"/>
    <col min="5" max="5" width="3.7109375" style="0" customWidth="1"/>
    <col min="6" max="6" width="11.7109375" style="0" customWidth="1"/>
    <col min="7" max="7" width="2.7109375" style="0" customWidth="1"/>
    <col min="8" max="8" width="10.7109375" style="0" customWidth="1"/>
    <col min="9" max="9" width="2.7109375" style="0" customWidth="1"/>
    <col min="10" max="10" width="11.421875" style="0" customWidth="1"/>
  </cols>
  <sheetData>
    <row r="1" ht="13.5">
      <c r="A1" s="1" t="s">
        <v>0</v>
      </c>
    </row>
    <row r="2" ht="13.5">
      <c r="A2" s="1" t="s">
        <v>21</v>
      </c>
    </row>
    <row r="3" ht="13.5">
      <c r="A3" s="8" t="s">
        <v>27</v>
      </c>
    </row>
    <row r="6" ht="13.5">
      <c r="J6" s="24">
        <v>0.035</v>
      </c>
    </row>
    <row r="7" spans="6:10" ht="13.5">
      <c r="F7" s="4" t="s">
        <v>11</v>
      </c>
      <c r="H7" s="4" t="s">
        <v>20</v>
      </c>
      <c r="J7" s="12" t="s">
        <v>20</v>
      </c>
    </row>
    <row r="8" spans="1:10" ht="13.5">
      <c r="A8" s="26" t="s">
        <v>3</v>
      </c>
      <c r="B8" s="26"/>
      <c r="C8" s="26"/>
      <c r="D8" s="26"/>
      <c r="F8" s="23" t="s">
        <v>12</v>
      </c>
      <c r="H8" s="23" t="s">
        <v>14</v>
      </c>
      <c r="J8" s="13" t="s">
        <v>12</v>
      </c>
    </row>
    <row r="9" ht="13.5">
      <c r="J9" s="14"/>
    </row>
    <row r="10" spans="1:10" ht="13.5">
      <c r="A10" s="3" t="s">
        <v>5</v>
      </c>
      <c r="J10" s="14"/>
    </row>
    <row r="11" spans="2:10" ht="13.5">
      <c r="B11" t="s">
        <v>4</v>
      </c>
      <c r="F11" s="5">
        <f>+'FY 2018'!J11</f>
        <v>53.9</v>
      </c>
      <c r="H11" s="20">
        <v>0.035</v>
      </c>
      <c r="J11" s="15">
        <f>ROUND(F11*1.035,2)+0.01</f>
        <v>55.8</v>
      </c>
    </row>
    <row r="12" spans="6:10" ht="13.5">
      <c r="F12" s="5"/>
      <c r="H12" s="6"/>
      <c r="J12" s="15"/>
    </row>
    <row r="13" spans="1:11" ht="13.5">
      <c r="A13" t="s">
        <v>7</v>
      </c>
      <c r="F13" s="5">
        <f>+'FY 2018'!J13</f>
        <v>386.24</v>
      </c>
      <c r="H13" s="20">
        <f>+H11</f>
        <v>0.035</v>
      </c>
      <c r="J13" s="15">
        <f>ROUND(F13*1.035,2)</f>
        <v>399.76</v>
      </c>
      <c r="K13" t="s">
        <v>18</v>
      </c>
    </row>
    <row r="14" spans="6:10" ht="13.5">
      <c r="F14" s="5"/>
      <c r="H14" s="6"/>
      <c r="J14" s="15"/>
    </row>
    <row r="15" spans="1:10" ht="13.5">
      <c r="A15" t="s">
        <v>8</v>
      </c>
      <c r="F15" s="5">
        <f>+'FY 2018'!J15</f>
        <v>478.92</v>
      </c>
      <c r="H15" s="20">
        <f>+H11</f>
        <v>0.035</v>
      </c>
      <c r="J15" s="15">
        <f>ROUND(F15*1.035,2)</f>
        <v>495.68</v>
      </c>
    </row>
    <row r="16" spans="6:10" ht="13.5">
      <c r="F16" s="5"/>
      <c r="H16" s="6"/>
      <c r="J16" s="15"/>
    </row>
    <row r="17" spans="1:10" ht="13.5">
      <c r="A17" t="s">
        <v>9</v>
      </c>
      <c r="F17" s="5"/>
      <c r="H17" s="6"/>
      <c r="J17" s="15"/>
    </row>
    <row r="18" spans="2:10" ht="13.5">
      <c r="B18" t="s">
        <v>10</v>
      </c>
      <c r="F18" s="5">
        <f>+'FY 2018'!J18</f>
        <v>154.5</v>
      </c>
      <c r="H18" s="20">
        <f>+H11</f>
        <v>0.035</v>
      </c>
      <c r="J18" s="15">
        <f>ROUND(F18*1.035,2)+0.01</f>
        <v>159.92</v>
      </c>
    </row>
  </sheetData>
  <sheetProtection/>
  <mergeCells count="1">
    <mergeCell ref="A8:D8"/>
  </mergeCells>
  <printOptions horizontalCentered="1"/>
  <pageMargins left="0.5" right="0.5" top="0.5" bottom="0.5" header="0.3" footer="0.25"/>
  <pageSetup horizontalDpi="600" verticalDpi="600" orientation="portrait" r:id="rId1"/>
  <headerFooter>
    <oddFooter>&amp;L&amp;"Times New Roman,Bold"&amp;8&amp;Z&amp;F&amp;R&amp;"Times New Roman,Bold"&amp;8&amp;A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="124" zoomScaleNormal="124" zoomScalePageLayoutView="0" workbookViewId="0" topLeftCell="A1">
      <selection activeCell="J7" sqref="J7"/>
    </sheetView>
  </sheetViews>
  <sheetFormatPr defaultColWidth="9.140625" defaultRowHeight="15"/>
  <cols>
    <col min="1" max="1" width="3.7109375" style="0" customWidth="1"/>
    <col min="5" max="5" width="3.7109375" style="0" customWidth="1"/>
    <col min="6" max="6" width="11.7109375" style="0" customWidth="1"/>
    <col min="7" max="7" width="2.7109375" style="0" customWidth="1"/>
    <col min="8" max="8" width="10.7109375" style="0" customWidth="1"/>
    <col min="9" max="9" width="2.7109375" style="0" customWidth="1"/>
    <col min="10" max="10" width="11.7109375" style="0" customWidth="1"/>
    <col min="11" max="11" width="9.57421875" style="0" bestFit="1" customWidth="1"/>
  </cols>
  <sheetData>
    <row r="1" ht="13.5">
      <c r="A1" s="1" t="s">
        <v>0</v>
      </c>
    </row>
    <row r="2" ht="13.5">
      <c r="A2" s="1" t="s">
        <v>21</v>
      </c>
    </row>
    <row r="3" ht="13.5">
      <c r="A3" s="8" t="s">
        <v>26</v>
      </c>
    </row>
    <row r="6" ht="13.5">
      <c r="J6" s="12" t="s">
        <v>20</v>
      </c>
    </row>
    <row r="7" spans="6:10" ht="13.5">
      <c r="F7" s="4" t="s">
        <v>11</v>
      </c>
      <c r="H7" s="4" t="s">
        <v>20</v>
      </c>
      <c r="J7" s="12" t="s">
        <v>15</v>
      </c>
    </row>
    <row r="8" spans="1:10" ht="13.5">
      <c r="A8" s="26" t="s">
        <v>3</v>
      </c>
      <c r="B8" s="26"/>
      <c r="C8" s="26"/>
      <c r="D8" s="26"/>
      <c r="F8" s="22" t="s">
        <v>12</v>
      </c>
      <c r="H8" s="22" t="s">
        <v>14</v>
      </c>
      <c r="J8" s="13" t="s">
        <v>12</v>
      </c>
    </row>
    <row r="9" ht="13.5">
      <c r="J9" s="14"/>
    </row>
    <row r="10" spans="1:10" ht="13.5">
      <c r="A10" s="3" t="s">
        <v>5</v>
      </c>
      <c r="J10" s="14"/>
    </row>
    <row r="11" spans="2:11" ht="13.5">
      <c r="B11" t="s">
        <v>4</v>
      </c>
      <c r="F11" s="5">
        <f>+'FY 2017'!J11</f>
        <v>51.419999999999995</v>
      </c>
      <c r="H11" s="20">
        <v>0.048</v>
      </c>
      <c r="J11" s="15">
        <f>ROUND(F11*1.048,2)+0.01</f>
        <v>53.9</v>
      </c>
      <c r="K11" s="11"/>
    </row>
    <row r="12" spans="6:10" ht="13.5">
      <c r="F12" s="5"/>
      <c r="H12" s="6"/>
      <c r="J12" s="15"/>
    </row>
    <row r="13" spans="1:12" ht="13.5">
      <c r="A13" t="s">
        <v>7</v>
      </c>
      <c r="F13" s="5">
        <f>+'FY 2017'!J13</f>
        <v>368.54</v>
      </c>
      <c r="H13" s="20">
        <v>0.048</v>
      </c>
      <c r="J13" s="15">
        <f>ROUND(F13*1.048,2)+0.01</f>
        <v>386.24</v>
      </c>
      <c r="K13" s="11"/>
      <c r="L13" t="s">
        <v>18</v>
      </c>
    </row>
    <row r="14" spans="6:10" ht="13.5">
      <c r="F14" s="5"/>
      <c r="H14" s="6"/>
      <c r="J14" s="15"/>
    </row>
    <row r="15" spans="1:11" ht="13.5">
      <c r="A15" t="s">
        <v>8</v>
      </c>
      <c r="F15" s="5">
        <f>+'FY 2017'!J15</f>
        <v>456.98</v>
      </c>
      <c r="H15" s="20">
        <v>0.048</v>
      </c>
      <c r="J15" s="15">
        <f>ROUND(F15*1.048,2)</f>
        <v>478.92</v>
      </c>
      <c r="K15" s="11"/>
    </row>
    <row r="16" spans="6:10" ht="13.5">
      <c r="F16" s="5"/>
      <c r="H16" s="6"/>
      <c r="J16" s="15"/>
    </row>
    <row r="17" spans="1:10" ht="13.5">
      <c r="A17" t="s">
        <v>9</v>
      </c>
      <c r="F17" s="5"/>
      <c r="H17" s="6"/>
      <c r="J17" s="15"/>
    </row>
    <row r="18" spans="2:11" ht="13.5">
      <c r="B18" t="s">
        <v>10</v>
      </c>
      <c r="F18" s="5">
        <f>+'FY 2017'!J18</f>
        <v>147.42</v>
      </c>
      <c r="H18" s="20">
        <v>0.048</v>
      </c>
      <c r="J18" s="15">
        <f>ROUND(F18*1.048,2)</f>
        <v>154.5</v>
      </c>
      <c r="K18" s="11"/>
    </row>
  </sheetData>
  <sheetProtection/>
  <mergeCells count="1">
    <mergeCell ref="A8:D8"/>
  </mergeCells>
  <printOptions horizontalCentered="1"/>
  <pageMargins left="0.5" right="0.5" top="0.5" bottom="0.5" header="0.3" footer="0.25"/>
  <pageSetup horizontalDpi="600" verticalDpi="600" orientation="portrait" r:id="rId1"/>
  <headerFooter>
    <oddFooter>&amp;L&amp;"Times New Roman,Bold"&amp;8&amp;Z&amp;F&amp;R&amp;"Times New Roman,Bold"&amp;8&amp;A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="124" zoomScaleNormal="124" zoomScalePageLayoutView="0" workbookViewId="0" topLeftCell="A1">
      <selection activeCell="J13" sqref="J13"/>
    </sheetView>
  </sheetViews>
  <sheetFormatPr defaultColWidth="9.140625" defaultRowHeight="15"/>
  <cols>
    <col min="1" max="1" width="3.7109375" style="0" customWidth="1"/>
    <col min="5" max="5" width="3.7109375" style="0" customWidth="1"/>
    <col min="6" max="6" width="11.7109375" style="0" customWidth="1"/>
    <col min="7" max="7" width="2.7109375" style="0" customWidth="1"/>
    <col min="8" max="8" width="10.7109375" style="0" customWidth="1"/>
    <col min="9" max="9" width="2.7109375" style="0" customWidth="1"/>
    <col min="10" max="10" width="11.7109375" style="0" customWidth="1"/>
    <col min="11" max="11" width="9.57421875" style="0" bestFit="1" customWidth="1"/>
  </cols>
  <sheetData>
    <row r="1" ht="13.5">
      <c r="A1" s="1" t="s">
        <v>0</v>
      </c>
    </row>
    <row r="2" ht="13.5">
      <c r="A2" s="1" t="s">
        <v>21</v>
      </c>
    </row>
    <row r="3" ht="13.5">
      <c r="A3" s="8" t="s">
        <v>25</v>
      </c>
    </row>
    <row r="6" ht="13.5">
      <c r="J6" s="12" t="s">
        <v>20</v>
      </c>
    </row>
    <row r="7" spans="6:10" ht="13.5">
      <c r="F7" s="4" t="s">
        <v>11</v>
      </c>
      <c r="H7" s="4" t="s">
        <v>20</v>
      </c>
      <c r="J7" s="12" t="s">
        <v>15</v>
      </c>
    </row>
    <row r="8" spans="1:10" ht="13.5">
      <c r="A8" s="26" t="s">
        <v>3</v>
      </c>
      <c r="B8" s="26"/>
      <c r="C8" s="26"/>
      <c r="D8" s="26"/>
      <c r="F8" s="21" t="s">
        <v>12</v>
      </c>
      <c r="H8" s="21" t="s">
        <v>14</v>
      </c>
      <c r="J8" s="13" t="s">
        <v>12</v>
      </c>
    </row>
    <row r="9" ht="13.5">
      <c r="J9" s="14"/>
    </row>
    <row r="10" spans="1:10" ht="13.5">
      <c r="A10" s="3" t="s">
        <v>5</v>
      </c>
      <c r="J10" s="14"/>
    </row>
    <row r="11" spans="2:11" ht="13.5">
      <c r="B11" t="s">
        <v>4</v>
      </c>
      <c r="F11" s="5">
        <f>+'FY 2016'!J11</f>
        <v>49.059999999999995</v>
      </c>
      <c r="H11" s="20">
        <v>0.048</v>
      </c>
      <c r="J11" s="15">
        <f>ROUND(F11*1.048,2)+0.01</f>
        <v>51.419999999999995</v>
      </c>
      <c r="K11" s="11"/>
    </row>
    <row r="12" spans="6:10" ht="13.5">
      <c r="F12" s="5"/>
      <c r="H12" s="6"/>
      <c r="J12" s="15"/>
    </row>
    <row r="13" spans="1:12" ht="13.5">
      <c r="A13" t="s">
        <v>7</v>
      </c>
      <c r="F13" s="5">
        <f>+'FY 2016'!J13</f>
        <v>351.65999999999997</v>
      </c>
      <c r="H13" s="20">
        <v>0.048</v>
      </c>
      <c r="J13" s="15">
        <f>ROUND(F13*1.048,2)</f>
        <v>368.54</v>
      </c>
      <c r="K13" s="11"/>
      <c r="L13" t="s">
        <v>18</v>
      </c>
    </row>
    <row r="14" spans="6:10" ht="13.5">
      <c r="F14" s="5"/>
      <c r="H14" s="6"/>
      <c r="J14" s="15"/>
    </row>
    <row r="15" spans="1:11" ht="13.5">
      <c r="A15" t="s">
        <v>8</v>
      </c>
      <c r="F15" s="5">
        <f>+'FY 2016'!J15</f>
        <v>436.03999999999996</v>
      </c>
      <c r="H15" s="20">
        <v>0.048</v>
      </c>
      <c r="J15" s="15">
        <f>ROUND(F15*1.048,2)+0.01</f>
        <v>456.98</v>
      </c>
      <c r="K15" s="11"/>
    </row>
    <row r="16" spans="6:10" ht="13.5">
      <c r="F16" s="5"/>
      <c r="H16" s="6"/>
      <c r="J16" s="15"/>
    </row>
    <row r="17" spans="1:10" ht="13.5">
      <c r="A17" t="s">
        <v>9</v>
      </c>
      <c r="F17" s="5"/>
      <c r="H17" s="6"/>
      <c r="J17" s="15"/>
    </row>
    <row r="18" spans="2:11" ht="13.5">
      <c r="B18" t="s">
        <v>10</v>
      </c>
      <c r="F18" s="5">
        <f>+'FY 2016'!J18</f>
        <v>140.66</v>
      </c>
      <c r="H18" s="20">
        <v>0.048</v>
      </c>
      <c r="J18" s="15">
        <f>ROUND(F18*1.048,2)+0.01</f>
        <v>147.42</v>
      </c>
      <c r="K18" s="11"/>
    </row>
  </sheetData>
  <sheetProtection/>
  <mergeCells count="1">
    <mergeCell ref="A8:D8"/>
  </mergeCells>
  <printOptions horizontalCentered="1"/>
  <pageMargins left="0.5" right="0.5" top="0.5" bottom="0.5" header="0.3" footer="0.25"/>
  <pageSetup horizontalDpi="600" verticalDpi="600" orientation="portrait" r:id="rId1"/>
  <headerFooter>
    <oddFooter>&amp;L&amp;"Times New Roman,Bold"&amp;8&amp;Z&amp;F&amp;R&amp;"Times New Roman,Bold"&amp;8&amp;A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3.7109375" style="0" customWidth="1"/>
    <col min="5" max="5" width="3.7109375" style="0" customWidth="1"/>
    <col min="6" max="6" width="11.7109375" style="0" customWidth="1"/>
    <col min="7" max="7" width="2.7109375" style="0" customWidth="1"/>
    <col min="8" max="8" width="10.7109375" style="0" customWidth="1"/>
    <col min="9" max="9" width="2.7109375" style="0" customWidth="1"/>
    <col min="10" max="10" width="11.7109375" style="0" customWidth="1"/>
    <col min="11" max="11" width="9.57421875" style="0" bestFit="1" customWidth="1"/>
  </cols>
  <sheetData>
    <row r="1" ht="13.5">
      <c r="A1" s="1" t="s">
        <v>0</v>
      </c>
    </row>
    <row r="2" ht="13.5">
      <c r="A2" s="1" t="s">
        <v>21</v>
      </c>
    </row>
    <row r="3" ht="13.5">
      <c r="A3" s="8" t="s">
        <v>24</v>
      </c>
    </row>
    <row r="6" ht="13.5">
      <c r="J6" s="12" t="s">
        <v>20</v>
      </c>
    </row>
    <row r="7" spans="6:10" ht="13.5">
      <c r="F7" s="4" t="s">
        <v>11</v>
      </c>
      <c r="H7" s="4" t="s">
        <v>20</v>
      </c>
      <c r="J7" s="12" t="s">
        <v>15</v>
      </c>
    </row>
    <row r="8" spans="1:10" ht="13.5">
      <c r="A8" s="26" t="s">
        <v>3</v>
      </c>
      <c r="B8" s="26"/>
      <c r="C8" s="26"/>
      <c r="D8" s="26"/>
      <c r="F8" s="18" t="s">
        <v>12</v>
      </c>
      <c r="H8" s="18" t="s">
        <v>14</v>
      </c>
      <c r="J8" s="13" t="s">
        <v>12</v>
      </c>
    </row>
    <row r="9" ht="13.5">
      <c r="J9" s="14"/>
    </row>
    <row r="10" spans="1:10" ht="13.5">
      <c r="A10" s="3" t="s">
        <v>5</v>
      </c>
      <c r="J10" s="14"/>
    </row>
    <row r="11" spans="2:11" ht="13.5">
      <c r="B11" t="s">
        <v>4</v>
      </c>
      <c r="F11" s="5">
        <f>+'FY 2015'!J11</f>
        <v>48.239999999999995</v>
      </c>
      <c r="H11" s="20">
        <v>0.0167</v>
      </c>
      <c r="J11" s="15">
        <f>ROUND(F11*1.0167,2)+0.01</f>
        <v>49.059999999999995</v>
      </c>
      <c r="K11" s="11"/>
    </row>
    <row r="12" spans="6:10" ht="13.5">
      <c r="F12" s="5"/>
      <c r="H12" s="6"/>
      <c r="J12" s="15"/>
    </row>
    <row r="13" spans="1:12" ht="13.5">
      <c r="A13" t="s">
        <v>7</v>
      </c>
      <c r="F13" s="5">
        <f>+'FY 2015'!J13</f>
        <v>335.53999999999996</v>
      </c>
      <c r="H13" s="20">
        <v>0.048</v>
      </c>
      <c r="J13" s="15">
        <f>ROUND(F13*1.048,2)+0.01</f>
        <v>351.65999999999997</v>
      </c>
      <c r="K13" s="11"/>
      <c r="L13" t="s">
        <v>18</v>
      </c>
    </row>
    <row r="14" spans="6:10" ht="13.5">
      <c r="F14" s="5"/>
      <c r="H14" s="6"/>
      <c r="J14" s="15"/>
    </row>
    <row r="15" spans="1:11" ht="13.5">
      <c r="A15" t="s">
        <v>8</v>
      </c>
      <c r="F15" s="5">
        <f>+'FY 2015 sb'!J15</f>
        <v>416.06</v>
      </c>
      <c r="H15" s="20">
        <v>0.048</v>
      </c>
      <c r="J15" s="15">
        <f>ROUND(F15*1.048,2)+0.01</f>
        <v>436.03999999999996</v>
      </c>
      <c r="K15" s="11"/>
    </row>
    <row r="16" spans="6:10" ht="13.5">
      <c r="F16" s="5"/>
      <c r="H16" s="6"/>
      <c r="J16" s="15"/>
    </row>
    <row r="17" spans="1:10" ht="13.5">
      <c r="A17" t="s">
        <v>9</v>
      </c>
      <c r="F17" s="5"/>
      <c r="H17" s="6"/>
      <c r="J17" s="15"/>
    </row>
    <row r="18" spans="2:11" ht="13.5">
      <c r="B18" t="s">
        <v>10</v>
      </c>
      <c r="F18" s="5">
        <f>+'FY 2015 sb'!J18</f>
        <v>134.22</v>
      </c>
      <c r="H18" s="20">
        <v>0.048</v>
      </c>
      <c r="J18" s="15">
        <f>ROUND(F18*1.048,2)</f>
        <v>140.66</v>
      </c>
      <c r="K18" s="11"/>
    </row>
  </sheetData>
  <sheetProtection/>
  <mergeCells count="1">
    <mergeCell ref="A8:D8"/>
  </mergeCells>
  <printOptions horizontalCentered="1"/>
  <pageMargins left="0.5" right="0.5" top="0.5" bottom="0.5" header="0.3" footer="0.25"/>
  <pageSetup horizontalDpi="600" verticalDpi="600" orientation="portrait" r:id="rId1"/>
  <headerFooter>
    <oddFooter>&amp;L&amp;"Times New Roman,Bold"&amp;8&amp;Z&amp;F&amp;R&amp;"Times New Roman,Bold"&amp;8&amp;A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3.7109375" style="0" customWidth="1"/>
    <col min="5" max="5" width="3.7109375" style="0" customWidth="1"/>
    <col min="6" max="6" width="11.7109375" style="0" customWidth="1"/>
    <col min="7" max="7" width="2.7109375" style="0" customWidth="1"/>
    <col min="8" max="8" width="10.7109375" style="0" customWidth="1"/>
    <col min="9" max="9" width="2.7109375" style="0" customWidth="1"/>
    <col min="10" max="10" width="11.7109375" style="0" customWidth="1"/>
    <col min="11" max="11" width="9.57421875" style="0" bestFit="1" customWidth="1"/>
  </cols>
  <sheetData>
    <row r="1" ht="13.5">
      <c r="A1" s="1" t="s">
        <v>0</v>
      </c>
    </row>
    <row r="2" ht="13.5">
      <c r="A2" s="1" t="s">
        <v>21</v>
      </c>
    </row>
    <row r="3" ht="13.5">
      <c r="A3" s="8" t="s">
        <v>23</v>
      </c>
    </row>
    <row r="6" ht="13.5">
      <c r="J6" s="12" t="s">
        <v>20</v>
      </c>
    </row>
    <row r="7" spans="6:10" ht="13.5">
      <c r="F7" s="4" t="s">
        <v>11</v>
      </c>
      <c r="H7" s="4" t="s">
        <v>20</v>
      </c>
      <c r="J7" s="12" t="s">
        <v>15</v>
      </c>
    </row>
    <row r="8" spans="1:10" ht="13.5">
      <c r="A8" s="26" t="s">
        <v>3</v>
      </c>
      <c r="B8" s="26"/>
      <c r="C8" s="26"/>
      <c r="D8" s="26"/>
      <c r="F8" s="18" t="s">
        <v>12</v>
      </c>
      <c r="H8" s="18" t="s">
        <v>14</v>
      </c>
      <c r="J8" s="13" t="s">
        <v>12</v>
      </c>
    </row>
    <row r="9" ht="13.5">
      <c r="J9" s="14"/>
    </row>
    <row r="10" spans="1:10" ht="13.5">
      <c r="A10" s="3" t="s">
        <v>5</v>
      </c>
      <c r="J10" s="14"/>
    </row>
    <row r="11" spans="2:11" ht="13.5">
      <c r="B11" t="s">
        <v>4</v>
      </c>
      <c r="F11" s="5">
        <f>+'FY 2013'!J11</f>
        <v>44.66</v>
      </c>
      <c r="H11" s="19">
        <v>0.048</v>
      </c>
      <c r="J11" s="15">
        <f>ROUND(F11*1.048,2)</f>
        <v>46.8</v>
      </c>
      <c r="K11" s="11"/>
    </row>
    <row r="12" spans="6:10" ht="13.5">
      <c r="F12" s="5"/>
      <c r="H12" s="6"/>
      <c r="J12" s="15"/>
    </row>
    <row r="13" spans="1:12" ht="13.5">
      <c r="A13" t="s">
        <v>7</v>
      </c>
      <c r="F13" s="5">
        <f>+'FY 2013'!J13</f>
        <v>310.68</v>
      </c>
      <c r="H13" s="19">
        <v>0.08</v>
      </c>
      <c r="J13" s="15">
        <f>ROUND(F13*1.08,2)+0.01</f>
        <v>335.53999999999996</v>
      </c>
      <c r="K13" s="11"/>
      <c r="L13" t="s">
        <v>18</v>
      </c>
    </row>
    <row r="14" spans="6:10" ht="13.5">
      <c r="F14" s="5"/>
      <c r="H14" s="6"/>
      <c r="J14" s="15"/>
    </row>
    <row r="15" spans="1:11" ht="13.5">
      <c r="A15" t="s">
        <v>8</v>
      </c>
      <c r="F15" s="5">
        <f>+'FY 2013'!J15</f>
        <v>385.24</v>
      </c>
      <c r="H15" s="19">
        <f>+H13</f>
        <v>0.08</v>
      </c>
      <c r="J15" s="15">
        <f>ROUND(F15*1.08,2)</f>
        <v>416.06</v>
      </c>
      <c r="K15" s="11"/>
    </row>
    <row r="16" spans="6:10" ht="13.5">
      <c r="F16" s="5"/>
      <c r="H16" s="6"/>
      <c r="J16" s="15"/>
    </row>
    <row r="17" spans="1:10" ht="13.5">
      <c r="A17" t="s">
        <v>9</v>
      </c>
      <c r="F17" s="5"/>
      <c r="H17" s="6"/>
      <c r="J17" s="15"/>
    </row>
    <row r="18" spans="2:11" ht="13.5">
      <c r="B18" t="s">
        <v>10</v>
      </c>
      <c r="F18" s="5">
        <f>+'FY 2013'!J18</f>
        <v>124.28</v>
      </c>
      <c r="H18" s="19">
        <v>0.08</v>
      </c>
      <c r="J18" s="15">
        <f>ROUND(F18*1.08,2)</f>
        <v>134.22</v>
      </c>
      <c r="K18" s="11"/>
    </row>
  </sheetData>
  <sheetProtection/>
  <mergeCells count="1">
    <mergeCell ref="A8:D8"/>
  </mergeCells>
  <printOptions horizontalCentered="1"/>
  <pageMargins left="0.5" right="0.5" top="0.5" bottom="0.5" header="0.3" footer="0.25"/>
  <pageSetup horizontalDpi="600" verticalDpi="600" orientation="portrait" r:id="rId1"/>
  <headerFooter>
    <oddFooter>&amp;L&amp;"Times New Roman,Bold"&amp;8&amp;Z&amp;F&amp;R&amp;"Times New Roman,Bold"&amp;8&amp;A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3.7109375" style="0" customWidth="1"/>
    <col min="5" max="5" width="3.7109375" style="0" customWidth="1"/>
    <col min="6" max="6" width="11.7109375" style="0" customWidth="1"/>
    <col min="7" max="7" width="2.7109375" style="0" customWidth="1"/>
    <col min="8" max="8" width="10.7109375" style="0" customWidth="1"/>
    <col min="9" max="9" width="2.7109375" style="0" customWidth="1"/>
    <col min="10" max="10" width="11.7109375" style="0" customWidth="1"/>
    <col min="11" max="11" width="9.57421875" style="0" bestFit="1" customWidth="1"/>
  </cols>
  <sheetData>
    <row r="1" ht="13.5">
      <c r="A1" s="1" t="s">
        <v>0</v>
      </c>
    </row>
    <row r="2" ht="13.5">
      <c r="A2" s="1" t="s">
        <v>21</v>
      </c>
    </row>
    <row r="3" ht="13.5">
      <c r="A3" s="8" t="s">
        <v>23</v>
      </c>
    </row>
    <row r="6" ht="13.5">
      <c r="J6" s="12" t="s">
        <v>20</v>
      </c>
    </row>
    <row r="7" spans="6:10" ht="13.5">
      <c r="F7" s="4" t="s">
        <v>11</v>
      </c>
      <c r="H7" s="4" t="s">
        <v>20</v>
      </c>
      <c r="J7" s="12" t="s">
        <v>15</v>
      </c>
    </row>
    <row r="8" spans="1:10" ht="13.5">
      <c r="A8" s="26" t="s">
        <v>3</v>
      </c>
      <c r="B8" s="26"/>
      <c r="C8" s="26"/>
      <c r="D8" s="26"/>
      <c r="F8" s="17" t="s">
        <v>12</v>
      </c>
      <c r="H8" s="17" t="s">
        <v>14</v>
      </c>
      <c r="J8" s="13" t="s">
        <v>12</v>
      </c>
    </row>
    <row r="9" ht="13.5">
      <c r="J9" s="14"/>
    </row>
    <row r="10" spans="1:10" ht="13.5">
      <c r="A10" s="3" t="s">
        <v>5</v>
      </c>
      <c r="J10" s="14"/>
    </row>
    <row r="11" spans="2:11" ht="13.5">
      <c r="B11" t="s">
        <v>4</v>
      </c>
      <c r="F11" s="5">
        <f>+'FY 2013'!J11</f>
        <v>44.66</v>
      </c>
      <c r="H11" s="6">
        <v>0.08</v>
      </c>
      <c r="J11" s="15">
        <f>ROUND(F11*1.08,2)+0.01</f>
        <v>48.239999999999995</v>
      </c>
      <c r="K11" s="11"/>
    </row>
    <row r="12" spans="6:10" ht="13.5">
      <c r="F12" s="5"/>
      <c r="H12" s="6"/>
      <c r="J12" s="15"/>
    </row>
    <row r="13" spans="1:12" ht="13.5">
      <c r="A13" t="s">
        <v>7</v>
      </c>
      <c r="F13" s="5">
        <f>+'FY 2013'!J13</f>
        <v>310.68</v>
      </c>
      <c r="H13" s="6">
        <f>+H11</f>
        <v>0.08</v>
      </c>
      <c r="J13" s="15">
        <f>ROUND(F13*1.08,2)+0.01</f>
        <v>335.53999999999996</v>
      </c>
      <c r="K13" s="11"/>
      <c r="L13" t="s">
        <v>18</v>
      </c>
    </row>
    <row r="14" spans="6:10" ht="13.5">
      <c r="F14" s="5"/>
      <c r="H14" s="6"/>
      <c r="J14" s="15"/>
    </row>
    <row r="15" spans="1:11" ht="13.5">
      <c r="A15" t="s">
        <v>8</v>
      </c>
      <c r="F15" s="5">
        <f>+'FY 2013'!J15</f>
        <v>385.24</v>
      </c>
      <c r="H15" s="6">
        <f>+H11</f>
        <v>0.08</v>
      </c>
      <c r="J15" s="15">
        <f>ROUND(F15*1.08,2)</f>
        <v>416.06</v>
      </c>
      <c r="K15" s="11"/>
    </row>
    <row r="16" spans="6:10" ht="13.5">
      <c r="F16" s="5"/>
      <c r="H16" s="6"/>
      <c r="J16" s="15"/>
    </row>
    <row r="17" spans="1:10" ht="13.5">
      <c r="A17" t="s">
        <v>9</v>
      </c>
      <c r="F17" s="5"/>
      <c r="H17" s="6"/>
      <c r="J17" s="15"/>
    </row>
    <row r="18" spans="2:11" ht="13.5">
      <c r="B18" t="s">
        <v>10</v>
      </c>
      <c r="F18" s="5">
        <f>+'FY 2013'!J18</f>
        <v>124.28</v>
      </c>
      <c r="H18" s="6">
        <f>+H11</f>
        <v>0.08</v>
      </c>
      <c r="J18" s="15">
        <f>ROUND(F18*1.08,2)</f>
        <v>134.22</v>
      </c>
      <c r="K18" s="11"/>
    </row>
  </sheetData>
  <sheetProtection/>
  <mergeCells count="1">
    <mergeCell ref="A8:D8"/>
  </mergeCells>
  <printOptions horizontalCentered="1"/>
  <pageMargins left="0.5" right="0.5" top="0.5" bottom="0.5" header="0.3" footer="0.25"/>
  <pageSetup horizontalDpi="600" verticalDpi="600" orientation="portrait" r:id="rId1"/>
  <headerFooter>
    <oddFooter>&amp;L&amp;"Times New Roman,Bold"&amp;8&amp;Z&amp;F&amp;R&amp;"Times New Roman,Bold"&amp;8&amp;A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3.7109375" style="0" customWidth="1"/>
    <col min="5" max="5" width="3.7109375" style="0" customWidth="1"/>
    <col min="6" max="6" width="11.7109375" style="0" customWidth="1"/>
    <col min="7" max="7" width="2.7109375" style="0" customWidth="1"/>
    <col min="8" max="8" width="10.7109375" style="0" customWidth="1"/>
    <col min="9" max="9" width="2.7109375" style="0" customWidth="1"/>
    <col min="10" max="10" width="11.7109375" style="0" customWidth="1"/>
    <col min="11" max="11" width="9.57421875" style="0" bestFit="1" customWidth="1"/>
  </cols>
  <sheetData>
    <row r="1" ht="13.5">
      <c r="A1" s="1" t="s">
        <v>0</v>
      </c>
    </row>
    <row r="2" ht="13.5">
      <c r="A2" s="1" t="s">
        <v>21</v>
      </c>
    </row>
    <row r="3" ht="13.5">
      <c r="A3" s="8" t="s">
        <v>22</v>
      </c>
    </row>
    <row r="6" ht="13.5">
      <c r="J6" s="12" t="s">
        <v>20</v>
      </c>
    </row>
    <row r="7" spans="6:10" ht="13.5">
      <c r="F7" s="4" t="s">
        <v>11</v>
      </c>
      <c r="H7" s="4" t="s">
        <v>13</v>
      </c>
      <c r="J7" s="12" t="s">
        <v>15</v>
      </c>
    </row>
    <row r="8" spans="1:10" ht="13.5">
      <c r="A8" s="26" t="s">
        <v>3</v>
      </c>
      <c r="B8" s="26"/>
      <c r="C8" s="26"/>
      <c r="D8" s="26"/>
      <c r="F8" s="16" t="s">
        <v>12</v>
      </c>
      <c r="H8" s="16" t="s">
        <v>14</v>
      </c>
      <c r="J8" s="13" t="s">
        <v>12</v>
      </c>
    </row>
    <row r="9" ht="13.5">
      <c r="J9" s="14"/>
    </row>
    <row r="10" spans="1:10" ht="13.5">
      <c r="A10" s="3" t="s">
        <v>5</v>
      </c>
      <c r="J10" s="14"/>
    </row>
    <row r="11" spans="2:11" ht="13.5">
      <c r="B11" t="s">
        <v>4</v>
      </c>
      <c r="F11" s="5">
        <f>+'FY 2013'!J11</f>
        <v>44.66</v>
      </c>
      <c r="H11" s="6">
        <v>0</v>
      </c>
      <c r="J11" s="15">
        <f>ROUND(F11*1,2)</f>
        <v>44.66</v>
      </c>
      <c r="K11" s="11"/>
    </row>
    <row r="12" spans="6:10" ht="13.5">
      <c r="F12" s="5"/>
      <c r="H12" s="6"/>
      <c r="J12" s="15"/>
    </row>
    <row r="13" spans="1:12" ht="13.5">
      <c r="A13" t="s">
        <v>7</v>
      </c>
      <c r="F13" s="5">
        <f>+'FY 2013'!J13</f>
        <v>310.68</v>
      </c>
      <c r="H13" s="6">
        <v>0</v>
      </c>
      <c r="J13" s="15">
        <f>ROUND(F13*1,2)</f>
        <v>310.68</v>
      </c>
      <c r="K13" s="11"/>
      <c r="L13" t="s">
        <v>18</v>
      </c>
    </row>
    <row r="14" spans="6:10" ht="13.5">
      <c r="F14" s="5"/>
      <c r="H14" s="6"/>
      <c r="J14" s="15"/>
    </row>
    <row r="15" spans="1:11" ht="13.5">
      <c r="A15" t="s">
        <v>8</v>
      </c>
      <c r="F15" s="5">
        <f>+'FY 2013'!J15</f>
        <v>385.24</v>
      </c>
      <c r="H15" s="6">
        <v>0</v>
      </c>
      <c r="J15" s="15">
        <f>ROUND(F15*1,2)</f>
        <v>385.24</v>
      </c>
      <c r="K15" s="11"/>
    </row>
    <row r="16" spans="6:10" ht="13.5">
      <c r="F16" s="5"/>
      <c r="H16" s="6"/>
      <c r="J16" s="15"/>
    </row>
    <row r="17" spans="1:10" ht="13.5">
      <c r="A17" t="s">
        <v>9</v>
      </c>
      <c r="F17" s="5"/>
      <c r="H17" s="6"/>
      <c r="J17" s="15"/>
    </row>
    <row r="18" spans="2:11" ht="13.5">
      <c r="B18" t="s">
        <v>10</v>
      </c>
      <c r="F18" s="5">
        <f>+'FY 2013'!J18</f>
        <v>124.28</v>
      </c>
      <c r="H18" s="6">
        <v>0</v>
      </c>
      <c r="J18" s="15">
        <f>ROUND(F18*1,2)</f>
        <v>124.28</v>
      </c>
      <c r="K18" s="11"/>
    </row>
  </sheetData>
  <sheetProtection/>
  <mergeCells count="1">
    <mergeCell ref="A8:D8"/>
  </mergeCells>
  <printOptions horizontalCentered="1"/>
  <pageMargins left="0.5" right="0.5" top="0.5" bottom="0.5" header="0.3" footer="0.25"/>
  <pageSetup horizontalDpi="600" verticalDpi="600" orientation="portrait" r:id="rId1"/>
  <headerFooter>
    <oddFooter>&amp;L&amp;"Times New Roman,Bold"&amp;8&amp;Z&amp;F&amp;R&amp;"Times New Roman,Bold"&amp;8&amp;A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7109375" style="0" customWidth="1"/>
    <col min="5" max="5" width="3.7109375" style="0" customWidth="1"/>
    <col min="6" max="6" width="11.7109375" style="0" customWidth="1"/>
    <col min="7" max="7" width="2.7109375" style="0" customWidth="1"/>
    <col min="8" max="8" width="10.7109375" style="0" customWidth="1"/>
    <col min="9" max="9" width="2.7109375" style="0" customWidth="1"/>
    <col min="10" max="10" width="11.7109375" style="0" customWidth="1"/>
    <col min="11" max="11" width="9.57421875" style="0" bestFit="1" customWidth="1"/>
  </cols>
  <sheetData>
    <row r="1" ht="13.5">
      <c r="A1" s="1" t="s">
        <v>0</v>
      </c>
    </row>
    <row r="2" ht="13.5">
      <c r="A2" s="1" t="s">
        <v>21</v>
      </c>
    </row>
    <row r="3" ht="13.5">
      <c r="A3" s="8" t="s">
        <v>19</v>
      </c>
    </row>
    <row r="6" ht="13.5">
      <c r="J6" s="12" t="s">
        <v>20</v>
      </c>
    </row>
    <row r="7" spans="6:10" ht="13.5">
      <c r="F7" s="4" t="s">
        <v>11</v>
      </c>
      <c r="H7" s="4" t="s">
        <v>13</v>
      </c>
      <c r="J7" s="12" t="s">
        <v>15</v>
      </c>
    </row>
    <row r="8" spans="1:10" ht="13.5">
      <c r="A8" s="26" t="s">
        <v>3</v>
      </c>
      <c r="B8" s="26"/>
      <c r="C8" s="26"/>
      <c r="D8" s="26"/>
      <c r="F8" s="10" t="s">
        <v>12</v>
      </c>
      <c r="H8" s="10" t="s">
        <v>14</v>
      </c>
      <c r="J8" s="13" t="s">
        <v>12</v>
      </c>
    </row>
    <row r="9" ht="13.5">
      <c r="J9" s="14"/>
    </row>
    <row r="10" spans="1:10" ht="13.5">
      <c r="A10" s="3" t="s">
        <v>5</v>
      </c>
      <c r="J10" s="14"/>
    </row>
    <row r="11" spans="2:11" ht="13.5">
      <c r="B11" t="s">
        <v>4</v>
      </c>
      <c r="F11" s="5">
        <v>43.78</v>
      </c>
      <c r="H11" s="6">
        <v>0.02</v>
      </c>
      <c r="J11" s="15">
        <f>ROUND(F11*1.02,2)</f>
        <v>44.66</v>
      </c>
      <c r="K11" s="11">
        <f>ROUNDUP(F11*1.02,6)</f>
        <v>44.6556</v>
      </c>
    </row>
    <row r="12" spans="6:10" ht="13.5">
      <c r="F12" s="5"/>
      <c r="H12" s="6"/>
      <c r="J12" s="15"/>
    </row>
    <row r="13" spans="1:12" ht="13.5">
      <c r="A13" t="s">
        <v>7</v>
      </c>
      <c r="F13" s="5">
        <v>304.59</v>
      </c>
      <c r="H13" s="6">
        <v>0.02</v>
      </c>
      <c r="J13" s="15">
        <f>ROUND(F13*1.02,2)</f>
        <v>310.68</v>
      </c>
      <c r="K13" s="11">
        <f>ROUNDUP(F13*1.02,6)</f>
        <v>310.6818</v>
      </c>
      <c r="L13" t="s">
        <v>18</v>
      </c>
    </row>
    <row r="14" spans="6:10" ht="13.5">
      <c r="F14" s="5"/>
      <c r="H14" s="6"/>
      <c r="J14" s="15"/>
    </row>
    <row r="15" spans="1:11" ht="13.5">
      <c r="A15" t="s">
        <v>8</v>
      </c>
      <c r="F15" s="5">
        <v>377.69</v>
      </c>
      <c r="H15" s="6">
        <v>0.02</v>
      </c>
      <c r="J15" s="15">
        <f>ROUND(F15*1.02,2)</f>
        <v>385.24</v>
      </c>
      <c r="K15" s="11">
        <f>ROUNDUP(F15*1.02,6)</f>
        <v>385.2438</v>
      </c>
    </row>
    <row r="16" spans="6:10" ht="13.5">
      <c r="F16" s="5"/>
      <c r="H16" s="6"/>
      <c r="J16" s="15"/>
    </row>
    <row r="17" spans="1:10" ht="13.5">
      <c r="A17" t="s">
        <v>9</v>
      </c>
      <c r="F17" s="5"/>
      <c r="H17" s="6"/>
      <c r="J17" s="15"/>
    </row>
    <row r="18" spans="2:11" ht="13.5">
      <c r="B18" t="s">
        <v>10</v>
      </c>
      <c r="F18" s="5">
        <v>121.83</v>
      </c>
      <c r="H18" s="6">
        <v>0.02</v>
      </c>
      <c r="J18" s="15">
        <f>ROUND(F18*1.02,2)+0.01</f>
        <v>124.28</v>
      </c>
      <c r="K18" s="11">
        <f>ROUNDUP(F18*1.02,6)</f>
        <v>124.2666</v>
      </c>
    </row>
  </sheetData>
  <sheetProtection/>
  <mergeCells count="1">
    <mergeCell ref="A8:D8"/>
  </mergeCells>
  <printOptions horizontalCentered="1"/>
  <pageMargins left="0.5" right="0.5" top="0.5" bottom="0.5" header="0.3" footer="0.25"/>
  <pageSetup horizontalDpi="600" verticalDpi="600" orientation="portrait" r:id="rId1"/>
  <headerFooter>
    <oddFooter>&amp;L&amp;"Times New Roman,Bold"&amp;8&amp;Z&amp;F&amp;R&amp;"Times New Roman,Bold"&amp;8&amp;A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Plainville, CT.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Buden</dc:creator>
  <cp:keywords/>
  <dc:description/>
  <cp:lastModifiedBy>localadmin</cp:lastModifiedBy>
  <cp:lastPrinted>2018-10-01T19:42:35Z</cp:lastPrinted>
  <dcterms:created xsi:type="dcterms:W3CDTF">2009-10-01T19:50:24Z</dcterms:created>
  <dcterms:modified xsi:type="dcterms:W3CDTF">2019-10-08T14:09:07Z</dcterms:modified>
  <cp:category/>
  <cp:version/>
  <cp:contentType/>
  <cp:contentStatus/>
</cp:coreProperties>
</file>